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nking General" sheetId="1" state="visible" r:id="rId1"/>
    <sheet xmlns:r="http://schemas.openxmlformats.org/officeDocument/2006/relationships" name="Requisitos y Garantías" sheetId="2" state="visible" r:id="rId2"/>
    <sheet xmlns:r="http://schemas.openxmlformats.org/officeDocument/2006/relationships" name="Simulador" sheetId="3" state="visible" r:id="rId3"/>
    <sheet xmlns:r="http://schemas.openxmlformats.org/officeDocument/2006/relationships" name="Metodología Scoring" sheetId="4" state="visible" r:id="rId4"/>
    <sheet xmlns:r="http://schemas.openxmlformats.org/officeDocument/2006/relationships" name="Glosario" sheetId="5" state="visible" r:id="rId5"/>
  </sheets>
  <definedNames>
    <definedName name="_xlnm._FilterDatabase" localSheetId="0" hidden="1">'Ranking General'!$A$4:$P$19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Inter"/>
      <b val="1"/>
      <color rgb="00C8A45C"/>
      <sz val="16"/>
    </font>
    <font>
      <name val="Inter"/>
      <color rgb="00999999"/>
      <sz val="9"/>
    </font>
    <font>
      <name val="Inter"/>
      <b val="1"/>
      <color rgb="00FFFFFF"/>
      <sz val="11"/>
    </font>
    <font>
      <name val="Inter"/>
      <color rgb="00D0D0D0"/>
      <sz val="10"/>
    </font>
    <font>
      <name val="Inter"/>
      <b val="1"/>
      <color rgb="00C8A45C"/>
      <sz val="12"/>
    </font>
    <font>
      <name val="Inter"/>
      <b val="1"/>
      <color rgb="000B0B0B"/>
      <sz val="11"/>
    </font>
    <font>
      <name val="Inter"/>
      <b val="1"/>
      <color rgb="00FFFFFF"/>
      <sz val="12"/>
    </font>
    <font>
      <name val="Inter"/>
      <b val="1"/>
      <color rgb="00C8A45C"/>
      <sz val="10"/>
    </font>
    <font>
      <name val="Inter"/>
      <color rgb="00FFFFFF"/>
      <sz val="10"/>
    </font>
    <font>
      <name val="Inter"/>
      <b val="1"/>
      <color rgb="00C8A45C"/>
      <sz val="11"/>
    </font>
    <font>
      <name val="Inter"/>
      <b val="1"/>
      <color rgb="00FFFFFF"/>
      <sz val="13"/>
    </font>
    <font>
      <name val="Inter"/>
      <b val="1"/>
      <color rgb="00C62828"/>
      <sz val="10"/>
    </font>
    <font>
      <name val="Inter"/>
      <b val="1"/>
      <color rgb="002E7D32"/>
      <sz val="10"/>
    </font>
  </fonts>
  <fills count="11">
    <fill>
      <patternFill/>
    </fill>
    <fill>
      <patternFill patternType="gray125"/>
    </fill>
    <fill>
      <patternFill patternType="solid">
        <fgColor rgb="000B0B0B"/>
        <bgColor rgb="000B0B0B"/>
      </patternFill>
    </fill>
    <fill>
      <patternFill patternType="solid">
        <fgColor rgb="002A2A2A"/>
        <bgColor rgb="002A2A2A"/>
      </patternFill>
    </fill>
    <fill>
      <patternFill patternType="solid">
        <fgColor rgb="001E1E1E"/>
        <bgColor rgb="001E1E1E"/>
      </patternFill>
    </fill>
    <fill>
      <patternFill patternType="solid">
        <fgColor rgb="001A3A1A"/>
        <bgColor rgb="001A3A1A"/>
      </patternFill>
    </fill>
    <fill>
      <patternFill patternType="solid">
        <fgColor rgb="001565C0"/>
        <bgColor rgb="001565C0"/>
      </patternFill>
    </fill>
    <fill>
      <patternFill patternType="solid">
        <fgColor rgb="003A2A0A"/>
        <bgColor rgb="003A2A0A"/>
      </patternFill>
    </fill>
    <fill>
      <patternFill patternType="solid">
        <fgColor rgb="002E7D32"/>
        <bgColor rgb="002E7D32"/>
      </patternFill>
    </fill>
    <fill>
      <patternFill patternType="solid">
        <fgColor rgb="00C8A45C"/>
        <bgColor rgb="00C8A45C"/>
      </patternFill>
    </fill>
    <fill>
      <patternFill patternType="solid">
        <fgColor rgb="006A1B9A"/>
        <bgColor rgb="006A1B9A"/>
      </patternFill>
    </fill>
  </fills>
  <borders count="3">
    <border>
      <left/>
      <right/>
      <top/>
      <bottom/>
      <diagonal/>
    </border>
    <border>
      <bottom style="medium">
        <color rgb="00C8A45C"/>
      </bottom>
    </border>
    <border>
      <bottom style="thin">
        <color rgb="00333333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3" fillId="6" borderId="2" applyAlignment="1" pivotButton="0" quotePrefix="0" xfId="0">
      <alignment horizontal="center" vertical="center" wrapText="1"/>
    </xf>
    <xf numFmtId="10" fontId="4" fillId="4" borderId="2" applyAlignment="1" pivotButton="0" quotePrefix="0" xfId="0">
      <alignment horizontal="center" vertical="center" wrapText="1"/>
    </xf>
    <xf numFmtId="9" fontId="4" fillId="4" borderId="2" applyAlignment="1" pivotButton="0" quotePrefix="0" xfId="0">
      <alignment horizontal="center" vertical="center" wrapText="1"/>
    </xf>
    <xf numFmtId="3" fontId="4" fillId="4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4" fillId="2" borderId="2" applyAlignment="1" pivotButton="0" quotePrefix="0" xfId="0">
      <alignment horizontal="center" vertical="center" wrapText="1"/>
    </xf>
    <xf numFmtId="10" fontId="4" fillId="2" borderId="2" applyAlignment="1" pivotButton="0" quotePrefix="0" xfId="0">
      <alignment horizontal="center" vertical="center" wrapText="1"/>
    </xf>
    <xf numFmtId="9" fontId="4" fillId="2" borderId="2" applyAlignment="1" pivotButton="0" quotePrefix="0" xfId="0">
      <alignment horizontal="center" vertical="center" wrapText="1"/>
    </xf>
    <xf numFmtId="3" fontId="4" fillId="2" borderId="2" applyAlignment="1" pivotButton="0" quotePrefix="0" xfId="0">
      <alignment horizontal="center" vertical="center" wrapText="1"/>
    </xf>
    <xf numFmtId="0" fontId="3" fillId="8" borderId="2" applyAlignment="1" pivotButton="0" quotePrefix="0" xfId="0">
      <alignment horizontal="center" vertical="center" wrapText="1"/>
    </xf>
    <xf numFmtId="0" fontId="5" fillId="7" borderId="2" applyAlignment="1" pivotButton="0" quotePrefix="0" xfId="0">
      <alignment horizontal="center" vertical="center" wrapText="1"/>
    </xf>
    <xf numFmtId="0" fontId="6" fillId="9" borderId="2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center" vertical="center" wrapText="1"/>
    </xf>
    <xf numFmtId="0" fontId="5" fillId="2" borderId="2" applyAlignment="1" pivotButton="0" quotePrefix="0" xfId="0">
      <alignment horizontal="center" vertical="center" wrapText="1"/>
    </xf>
    <xf numFmtId="0" fontId="3" fillId="10" borderId="2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8" fillId="2" borderId="0" pivotButton="0" quotePrefix="0" xfId="0"/>
    <xf numFmtId="0" fontId="9" fillId="2" borderId="0" pivotButton="0" quotePrefix="0" xfId="0"/>
    <xf numFmtId="0" fontId="4" fillId="4" borderId="2" applyAlignment="1" pivotButton="0" quotePrefix="0" xfId="0">
      <alignment horizontal="left" vertical="top" wrapText="1"/>
    </xf>
    <xf numFmtId="0" fontId="4" fillId="2" borderId="2" applyAlignment="1" pivotButton="0" quotePrefix="0" xfId="0">
      <alignment horizontal="left" vertical="top" wrapText="1"/>
    </xf>
    <xf numFmtId="0" fontId="7" fillId="2" borderId="0" pivotButton="0" quotePrefix="0" xfId="0"/>
    <xf numFmtId="0" fontId="10" fillId="2" borderId="0" pivotButton="0" quotePrefix="0" xfId="0"/>
    <xf numFmtId="0" fontId="9" fillId="4" borderId="0" applyAlignment="1" pivotButton="0" quotePrefix="0" xfId="0">
      <alignment horizontal="center" vertical="center" wrapText="1"/>
    </xf>
    <xf numFmtId="3" fontId="11" fillId="4" borderId="0" pivotButton="0" quotePrefix="0" xfId="0"/>
    <xf numFmtId="10" fontId="9" fillId="4" borderId="0" applyAlignment="1" pivotButton="0" quotePrefix="0" xfId="0">
      <alignment horizontal="center" vertical="center" wrapText="1"/>
    </xf>
    <xf numFmtId="3" fontId="9" fillId="4" borderId="0" pivotButton="0" quotePrefix="0" xfId="0"/>
    <xf numFmtId="0" fontId="10" fillId="4" borderId="2" applyAlignment="1" pivotButton="0" quotePrefix="0" xfId="0">
      <alignment horizontal="center" vertical="center" wrapText="1"/>
    </xf>
    <xf numFmtId="0" fontId="12" fillId="4" borderId="2" applyAlignment="1" pivotButton="0" quotePrefix="0" xfId="0">
      <alignment horizontal="center" vertical="center" wrapText="1"/>
    </xf>
    <xf numFmtId="0" fontId="10" fillId="2" borderId="2" applyAlignment="1" pivotButton="0" quotePrefix="0" xfId="0">
      <alignment horizontal="center" vertical="center" wrapText="1"/>
    </xf>
    <xf numFmtId="0" fontId="12" fillId="2" borderId="2" applyAlignment="1" pivotButton="0" quotePrefix="0" xfId="0">
      <alignment horizontal="center" vertical="center" wrapText="1"/>
    </xf>
    <xf numFmtId="0" fontId="13" fillId="2" borderId="2" applyAlignment="1" pivotButton="0" quotePrefix="0" xfId="0">
      <alignment horizontal="center" vertical="center" wrapText="1"/>
    </xf>
    <xf numFmtId="0" fontId="13" fillId="4" borderId="2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3" fontId="4" fillId="4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3" fontId="4" fillId="2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left" vertical="top" wrapText="1"/>
    </xf>
    <xf numFmtId="0" fontId="8" fillId="2" borderId="2" applyAlignment="1" pivotButton="0" quotePrefix="0" xfId="0">
      <alignment horizontal="left" vertical="top" wrapText="1"/>
    </xf>
    <xf numFmtId="0" fontId="8" fillId="4" borderId="2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8A45C"/>
    <outlinePr summaryBelow="1" summaryRight="1"/>
    <pageSetUpPr/>
  </sheetPr>
  <dimension ref="A1:P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36" customWidth="1" min="2" max="2"/>
    <col width="22" customWidth="1" min="3" max="3"/>
    <col width="12" customWidth="1" min="4" max="4"/>
    <col width="16" customWidth="1" min="5" max="5"/>
    <col width="14" customWidth="1" min="6" max="6"/>
    <col width="12" customWidth="1" min="7" max="7"/>
    <col width="14" customWidth="1" min="8" max="8"/>
    <col width="12" customWidth="1" min="9" max="9"/>
    <col width="14" customWidth="1" min="10" max="10"/>
    <col width="10" customWidth="1" min="11" max="11"/>
    <col width="16" customWidth="1" min="12" max="12"/>
    <col width="14" customWidth="1" min="13" max="13"/>
    <col width="18" customWidth="1" min="14" max="14"/>
    <col width="18" customWidth="1" min="15" max="15"/>
    <col width="18" customWidth="1" min="16" max="16"/>
  </cols>
  <sheetData>
    <row r="1">
      <c r="A1" s="1" t="inlineStr">
        <is>
          <t>RANKING HIPOTECARIO ECUADOR 2026 — Análisis Económico Profesional</t>
        </is>
      </c>
    </row>
    <row r="2">
      <c r="A2" s="2" t="inlineStr">
        <is>
          <t>Scoring compuesto ponderado: Tasa (35%) | Financiamiento (20%) | Flexibilidad (18%) | Monto (15%) | Plazo (12%)</t>
        </is>
      </c>
    </row>
    <row r="4">
      <c r="A4" s="3" t="inlineStr">
        <is>
          <t>#</t>
        </is>
      </c>
      <c r="B4" s="3" t="inlineStr">
        <is>
          <t>Institución Financiera</t>
        </is>
      </c>
      <c r="C4" s="3" t="inlineStr">
        <is>
          <t>Tipo</t>
        </is>
      </c>
      <c r="D4" s="3" t="inlineStr">
        <is>
          <t>Tasa Anual</t>
        </is>
      </c>
      <c r="E4" s="3" t="inlineStr">
        <is>
          <t>Plazo Máx (años)</t>
        </is>
      </c>
      <c r="F4" s="3" t="inlineStr">
        <is>
          <t>Financia %</t>
        </is>
      </c>
      <c r="G4" s="3" t="inlineStr">
        <is>
          <t>Monto Mín</t>
        </is>
      </c>
      <c r="H4" s="3" t="inlineStr">
        <is>
          <t>Monto Máx</t>
        </is>
      </c>
      <c r="I4" s="3" t="inlineStr">
        <is>
          <t>Ingreso Mín</t>
        </is>
      </c>
      <c r="J4" s="3" t="inlineStr">
        <is>
          <t>Buró Mín</t>
        </is>
      </c>
      <c r="K4" s="3" t="inlineStr">
        <is>
          <t>Docs</t>
        </is>
      </c>
      <c r="L4" s="3" t="inlineStr">
        <is>
          <t>Acepta Informales</t>
        </is>
      </c>
      <c r="M4" s="3" t="inlineStr">
        <is>
          <t>Requiere IESS</t>
        </is>
      </c>
      <c r="N4" s="3" t="inlineStr">
        <is>
          <t>Antig. Laboral (meses)</t>
        </is>
      </c>
      <c r="O4" s="3" t="inlineStr">
        <is>
          <t>Score Flexibilidad</t>
        </is>
      </c>
      <c r="P4" s="3" t="inlineStr">
        <is>
          <t>Score Total (0-100)</t>
        </is>
      </c>
    </row>
    <row r="5">
      <c r="A5" s="4" t="n">
        <v>1</v>
      </c>
      <c r="B5" s="4" t="inlineStr">
        <is>
          <t>BIESS — Credicasa</t>
        </is>
      </c>
      <c r="C5" s="5" t="inlineStr">
        <is>
          <t>Pública</t>
        </is>
      </c>
      <c r="D5" s="6" t="n">
        <v>0.0299</v>
      </c>
      <c r="E5" s="4" t="n">
        <v>30</v>
      </c>
      <c r="F5" s="7" t="n">
        <v>1</v>
      </c>
      <c r="G5" s="8" t="n">
        <v>5000</v>
      </c>
      <c r="H5" s="8" t="n">
        <v>65000</v>
      </c>
      <c r="I5" s="8" t="n">
        <v>482</v>
      </c>
      <c r="J5" s="4" t="inlineStr">
        <is>
          <t>No requiere</t>
        </is>
      </c>
      <c r="K5" s="4" t="inlineStr">
        <is>
          <t>Media</t>
        </is>
      </c>
      <c r="L5" s="4" t="inlineStr">
        <is>
          <t>No</t>
        </is>
      </c>
      <c r="M5" s="4" t="inlineStr">
        <is>
          <t>Sí</t>
        </is>
      </c>
      <c r="N5" s="4" t="inlineStr">
        <is>
          <t>No requiere</t>
        </is>
      </c>
      <c r="O5" s="4" t="n">
        <v>85</v>
      </c>
      <c r="P5" s="9" t="n">
        <v>84</v>
      </c>
    </row>
    <row r="6">
      <c r="A6" s="10" t="n">
        <v>2</v>
      </c>
      <c r="B6" s="10" t="inlineStr">
        <is>
          <t>BIESS — Vivienda Premier</t>
        </is>
      </c>
      <c r="C6" s="5" t="inlineStr">
        <is>
          <t>Pública</t>
        </is>
      </c>
      <c r="D6" s="11" t="n">
        <v>0.0299</v>
      </c>
      <c r="E6" s="10" t="n">
        <v>25</v>
      </c>
      <c r="F6" s="12" t="n">
        <v>1</v>
      </c>
      <c r="G6" s="13" t="n">
        <v>5000</v>
      </c>
      <c r="H6" s="13" t="n">
        <v>65000</v>
      </c>
      <c r="I6" s="13" t="n">
        <v>482</v>
      </c>
      <c r="J6" s="10" t="inlineStr">
        <is>
          <t>No requiere</t>
        </is>
      </c>
      <c r="K6" s="10" t="inlineStr">
        <is>
          <t>Media</t>
        </is>
      </c>
      <c r="L6" s="10" t="inlineStr">
        <is>
          <t>No</t>
        </is>
      </c>
      <c r="M6" s="10" t="inlineStr">
        <is>
          <t>Sí</t>
        </is>
      </c>
      <c r="N6" s="10" t="inlineStr">
        <is>
          <t>No requiere</t>
        </is>
      </c>
      <c r="O6" s="10" t="n">
        <v>85</v>
      </c>
      <c r="P6" s="9" t="n">
        <v>82</v>
      </c>
    </row>
    <row r="7">
      <c r="A7" s="4" t="n">
        <v>3</v>
      </c>
      <c r="B7" s="4" t="inlineStr">
        <is>
          <t>BanEcuador — Viv. Social</t>
        </is>
      </c>
      <c r="C7" s="14" t="inlineStr">
        <is>
          <t>Pública Desarrollo</t>
        </is>
      </c>
      <c r="D7" s="6" t="n">
        <v>0.05</v>
      </c>
      <c r="E7" s="4" t="n">
        <v>20</v>
      </c>
      <c r="F7" s="7" t="n">
        <v>0.9</v>
      </c>
      <c r="G7" s="8" t="n">
        <v>3000</v>
      </c>
      <c r="H7" s="8" t="n">
        <v>50000</v>
      </c>
      <c r="I7" s="8" t="n">
        <v>482</v>
      </c>
      <c r="J7" s="4" t="n">
        <v>550</v>
      </c>
      <c r="K7" s="4" t="inlineStr">
        <is>
          <t>Baja</t>
        </is>
      </c>
      <c r="L7" s="4" t="inlineStr">
        <is>
          <t>Sí</t>
        </is>
      </c>
      <c r="M7" s="4" t="inlineStr">
        <is>
          <t>No</t>
        </is>
      </c>
      <c r="N7" s="4" t="inlineStr">
        <is>
          <t>No requiere</t>
        </is>
      </c>
      <c r="O7" s="4" t="n">
        <v>98</v>
      </c>
      <c r="P7" s="15" t="n">
        <v>70</v>
      </c>
    </row>
    <row r="8">
      <c r="A8" s="10" t="n">
        <v>4</v>
      </c>
      <c r="B8" s="10" t="inlineStr">
        <is>
          <t>CFN — Crédito Vivienda</t>
        </is>
      </c>
      <c r="C8" s="14" t="inlineStr">
        <is>
          <t>Pública Desarrollo</t>
        </is>
      </c>
      <c r="D8" s="11" t="n">
        <v>0.065</v>
      </c>
      <c r="E8" s="10" t="n">
        <v>20</v>
      </c>
      <c r="F8" s="12" t="n">
        <v>0.8</v>
      </c>
      <c r="G8" s="13" t="n">
        <v>50000</v>
      </c>
      <c r="H8" s="13" t="n">
        <v>500000</v>
      </c>
      <c r="I8" s="13" t="n">
        <v>2500</v>
      </c>
      <c r="J8" s="10" t="n">
        <v>650</v>
      </c>
      <c r="K8" s="10" t="inlineStr">
        <is>
          <t>Alta</t>
        </is>
      </c>
      <c r="L8" s="10" t="inlineStr">
        <is>
          <t>No</t>
        </is>
      </c>
      <c r="M8" s="10" t="inlineStr">
        <is>
          <t>No</t>
        </is>
      </c>
      <c r="N8" s="10" t="n">
        <v>12</v>
      </c>
      <c r="O8" s="10" t="n">
        <v>52</v>
      </c>
      <c r="P8" s="15" t="n">
        <v>66</v>
      </c>
    </row>
    <row r="9">
      <c r="A9" s="4" t="n">
        <v>5</v>
      </c>
      <c r="B9" s="4" t="inlineStr">
        <is>
          <t>Banco Pacífico — Hipotec.</t>
        </is>
      </c>
      <c r="C9" s="16" t="inlineStr">
        <is>
          <t>Privada</t>
        </is>
      </c>
      <c r="D9" s="6" t="n">
        <v>0.075</v>
      </c>
      <c r="E9" s="4" t="n">
        <v>20</v>
      </c>
      <c r="F9" s="7" t="n">
        <v>0.8</v>
      </c>
      <c r="G9" s="8" t="n">
        <v>10000</v>
      </c>
      <c r="H9" s="8" t="n">
        <v>250000</v>
      </c>
      <c r="I9" s="8" t="n">
        <v>1000</v>
      </c>
      <c r="J9" s="4" t="n">
        <v>680</v>
      </c>
      <c r="K9" s="4" t="inlineStr">
        <is>
          <t>Media</t>
        </is>
      </c>
      <c r="L9" s="4" t="inlineStr">
        <is>
          <t>No</t>
        </is>
      </c>
      <c r="M9" s="4" t="inlineStr">
        <is>
          <t>No</t>
        </is>
      </c>
      <c r="N9" s="4" t="n">
        <v>6</v>
      </c>
      <c r="O9" s="4" t="n">
        <v>70</v>
      </c>
      <c r="P9" s="17" t="n">
        <v>56</v>
      </c>
    </row>
    <row r="10">
      <c r="A10" s="10" t="n">
        <v>6</v>
      </c>
      <c r="B10" s="10" t="inlineStr">
        <is>
          <t>BIESS — Viv. Terminada</t>
        </is>
      </c>
      <c r="C10" s="5" t="inlineStr">
        <is>
          <t>Pública</t>
        </is>
      </c>
      <c r="D10" s="11" t="n">
        <v>0.079</v>
      </c>
      <c r="E10" s="10" t="n">
        <v>25</v>
      </c>
      <c r="F10" s="12" t="n">
        <v>0.95</v>
      </c>
      <c r="G10" s="13" t="n">
        <v>10000</v>
      </c>
      <c r="H10" s="13" t="n">
        <v>94303</v>
      </c>
      <c r="I10" s="13" t="n">
        <v>800</v>
      </c>
      <c r="J10" s="10" t="inlineStr">
        <is>
          <t>No requiere</t>
        </is>
      </c>
      <c r="K10" s="10" t="inlineStr">
        <is>
          <t>Alta</t>
        </is>
      </c>
      <c r="L10" s="10" t="inlineStr">
        <is>
          <t>No</t>
        </is>
      </c>
      <c r="M10" s="10" t="inlineStr">
        <is>
          <t>Sí</t>
        </is>
      </c>
      <c r="N10" s="10" t="inlineStr">
        <is>
          <t>No requiere</t>
        </is>
      </c>
      <c r="O10" s="10" t="n">
        <v>72</v>
      </c>
      <c r="P10" s="18" t="n">
        <v>55</v>
      </c>
    </row>
    <row r="11">
      <c r="A11" s="4" t="n">
        <v>7</v>
      </c>
      <c r="B11" s="4" t="inlineStr">
        <is>
          <t>Banco Guayaquil — Hipotec.</t>
        </is>
      </c>
      <c r="C11" s="16" t="inlineStr">
        <is>
          <t>Privada</t>
        </is>
      </c>
      <c r="D11" s="6" t="n">
        <v>0.078</v>
      </c>
      <c r="E11" s="4" t="n">
        <v>20</v>
      </c>
      <c r="F11" s="7" t="n">
        <v>0.8</v>
      </c>
      <c r="G11" s="8" t="n">
        <v>10000</v>
      </c>
      <c r="H11" s="8" t="n">
        <v>250000</v>
      </c>
      <c r="I11" s="8" t="n">
        <v>900</v>
      </c>
      <c r="J11" s="4" t="n">
        <v>680</v>
      </c>
      <c r="K11" s="4" t="inlineStr">
        <is>
          <t>Media</t>
        </is>
      </c>
      <c r="L11" s="4" t="inlineStr">
        <is>
          <t>No</t>
        </is>
      </c>
      <c r="M11" s="4" t="inlineStr">
        <is>
          <t>No</t>
        </is>
      </c>
      <c r="N11" s="4" t="n">
        <v>6</v>
      </c>
      <c r="O11" s="4" t="n">
        <v>70</v>
      </c>
      <c r="P11" s="17" t="n">
        <v>55</v>
      </c>
    </row>
    <row r="12">
      <c r="A12" s="10" t="n">
        <v>8</v>
      </c>
      <c r="B12" s="10" t="inlineStr">
        <is>
          <t>BIESS — Adq. Inmuebles</t>
        </is>
      </c>
      <c r="C12" s="5" t="inlineStr">
        <is>
          <t>Pública</t>
        </is>
      </c>
      <c r="D12" s="11" t="n">
        <v>0.0856</v>
      </c>
      <c r="E12" s="10" t="n">
        <v>25</v>
      </c>
      <c r="F12" s="12" t="n">
        <v>0.9</v>
      </c>
      <c r="G12" s="13" t="n">
        <v>20000</v>
      </c>
      <c r="H12" s="13" t="n">
        <v>267992</v>
      </c>
      <c r="I12" s="13" t="n">
        <v>1500</v>
      </c>
      <c r="J12" s="10" t="inlineStr">
        <is>
          <t>No requiere</t>
        </is>
      </c>
      <c r="K12" s="10" t="inlineStr">
        <is>
          <t>Alta</t>
        </is>
      </c>
      <c r="L12" s="10" t="inlineStr">
        <is>
          <t>No</t>
        </is>
      </c>
      <c r="M12" s="10" t="inlineStr">
        <is>
          <t>Sí</t>
        </is>
      </c>
      <c r="N12" s="10" t="inlineStr">
        <is>
          <t>No requiere</t>
        </is>
      </c>
      <c r="O12" s="10" t="n">
        <v>62</v>
      </c>
      <c r="P12" s="18" t="n">
        <v>54</v>
      </c>
    </row>
    <row r="13">
      <c r="A13" s="4" t="n">
        <v>9</v>
      </c>
      <c r="B13" s="4" t="inlineStr">
        <is>
          <t>Banco del Austro — Hipotec.</t>
        </is>
      </c>
      <c r="C13" s="16" t="inlineStr">
        <is>
          <t>Privada</t>
        </is>
      </c>
      <c r="D13" s="6" t="n">
        <v>0.08</v>
      </c>
      <c r="E13" s="4" t="n">
        <v>20</v>
      </c>
      <c r="F13" s="7" t="n">
        <v>0.75</v>
      </c>
      <c r="G13" s="8" t="n">
        <v>10000</v>
      </c>
      <c r="H13" s="8" t="n">
        <v>180000</v>
      </c>
      <c r="I13" s="8" t="n">
        <v>800</v>
      </c>
      <c r="J13" s="4" t="n">
        <v>650</v>
      </c>
      <c r="K13" s="4" t="inlineStr">
        <is>
          <t>Media</t>
        </is>
      </c>
      <c r="L13" s="4" t="inlineStr">
        <is>
          <t>Sí</t>
        </is>
      </c>
      <c r="M13" s="4" t="inlineStr">
        <is>
          <t>No</t>
        </is>
      </c>
      <c r="N13" s="4" t="n">
        <v>6</v>
      </c>
      <c r="O13" s="4" t="n">
        <v>83</v>
      </c>
      <c r="P13" s="17" t="n">
        <v>53</v>
      </c>
    </row>
    <row r="14">
      <c r="A14" s="10" t="n">
        <v>10</v>
      </c>
      <c r="B14" s="10" t="inlineStr">
        <is>
          <t>Produbanco — Hipotecario</t>
        </is>
      </c>
      <c r="C14" s="16" t="inlineStr">
        <is>
          <t>Privada</t>
        </is>
      </c>
      <c r="D14" s="11" t="n">
        <v>0.082</v>
      </c>
      <c r="E14" s="10" t="n">
        <v>20</v>
      </c>
      <c r="F14" s="12" t="n">
        <v>0.75</v>
      </c>
      <c r="G14" s="13" t="n">
        <v>15000</v>
      </c>
      <c r="H14" s="13" t="n">
        <v>300000</v>
      </c>
      <c r="I14" s="13" t="n">
        <v>1200</v>
      </c>
      <c r="J14" s="10" t="n">
        <v>720</v>
      </c>
      <c r="K14" s="10" t="inlineStr">
        <is>
          <t>Alta</t>
        </is>
      </c>
      <c r="L14" s="10" t="inlineStr">
        <is>
          <t>No</t>
        </is>
      </c>
      <c r="M14" s="10" t="inlineStr">
        <is>
          <t>No</t>
        </is>
      </c>
      <c r="N14" s="10" t="n">
        <v>12</v>
      </c>
      <c r="O14" s="10" t="n">
        <v>50</v>
      </c>
      <c r="P14" s="18" t="n">
        <v>50</v>
      </c>
    </row>
    <row r="15">
      <c r="A15" s="4" t="n">
        <v>11</v>
      </c>
      <c r="B15" s="4" t="inlineStr">
        <is>
          <t>Banco Internacional — Hipot.</t>
        </is>
      </c>
      <c r="C15" s="16" t="inlineStr">
        <is>
          <t>Privada</t>
        </is>
      </c>
      <c r="D15" s="6" t="n">
        <v>0.08500000000000001</v>
      </c>
      <c r="E15" s="4" t="n">
        <v>20</v>
      </c>
      <c r="F15" s="7" t="n">
        <v>0.75</v>
      </c>
      <c r="G15" s="8" t="n">
        <v>15000</v>
      </c>
      <c r="H15" s="8" t="n">
        <v>250000</v>
      </c>
      <c r="I15" s="8" t="n">
        <v>1200</v>
      </c>
      <c r="J15" s="4" t="n">
        <v>680</v>
      </c>
      <c r="K15" s="4" t="inlineStr">
        <is>
          <t>Media</t>
        </is>
      </c>
      <c r="L15" s="4" t="inlineStr">
        <is>
          <t>No</t>
        </is>
      </c>
      <c r="M15" s="4" t="inlineStr">
        <is>
          <t>No</t>
        </is>
      </c>
      <c r="N15" s="4" t="n">
        <v>6</v>
      </c>
      <c r="O15" s="4" t="n">
        <v>65</v>
      </c>
      <c r="P15" s="17" t="n">
        <v>49</v>
      </c>
    </row>
    <row r="16">
      <c r="A16" s="10" t="n">
        <v>12</v>
      </c>
      <c r="B16" s="10" t="inlineStr">
        <is>
          <t>JEP — Hipotecario</t>
        </is>
      </c>
      <c r="C16" s="19" t="inlineStr">
        <is>
          <t>Cooperativa</t>
        </is>
      </c>
      <c r="D16" s="11" t="n">
        <v>0.089</v>
      </c>
      <c r="E16" s="10" t="n">
        <v>15</v>
      </c>
      <c r="F16" s="12" t="n">
        <v>0.7</v>
      </c>
      <c r="G16" s="13" t="n">
        <v>5000</v>
      </c>
      <c r="H16" s="13" t="n">
        <v>120000</v>
      </c>
      <c r="I16" s="13" t="n">
        <v>700</v>
      </c>
      <c r="J16" s="10" t="n">
        <v>600</v>
      </c>
      <c r="K16" s="10" t="inlineStr">
        <is>
          <t>Baja</t>
        </is>
      </c>
      <c r="L16" s="10" t="inlineStr">
        <is>
          <t>Sí</t>
        </is>
      </c>
      <c r="M16" s="10" t="inlineStr">
        <is>
          <t>No</t>
        </is>
      </c>
      <c r="N16" s="10" t="n">
        <v>3</v>
      </c>
      <c r="O16" s="10" t="n">
        <v>98</v>
      </c>
      <c r="P16" s="18" t="n">
        <v>46</v>
      </c>
    </row>
    <row r="17">
      <c r="A17" s="4" t="n">
        <v>13</v>
      </c>
      <c r="B17" s="4" t="inlineStr">
        <is>
          <t>Coop. Andalucía — Hipotec.</t>
        </is>
      </c>
      <c r="C17" s="19" t="inlineStr">
        <is>
          <t>Cooperativa</t>
        </is>
      </c>
      <c r="D17" s="6" t="n">
        <v>0.09</v>
      </c>
      <c r="E17" s="4" t="n">
        <v>15</v>
      </c>
      <c r="F17" s="7" t="n">
        <v>0.7</v>
      </c>
      <c r="G17" s="8" t="n">
        <v>5000</v>
      </c>
      <c r="H17" s="8" t="n">
        <v>90000</v>
      </c>
      <c r="I17" s="8" t="n">
        <v>600</v>
      </c>
      <c r="J17" s="4" t="n">
        <v>580</v>
      </c>
      <c r="K17" s="4" t="inlineStr">
        <is>
          <t>Baja</t>
        </is>
      </c>
      <c r="L17" s="4" t="inlineStr">
        <is>
          <t>Sí</t>
        </is>
      </c>
      <c r="M17" s="4" t="inlineStr">
        <is>
          <t>No</t>
        </is>
      </c>
      <c r="N17" s="4" t="n">
        <v>3</v>
      </c>
      <c r="O17" s="4" t="n">
        <v>98</v>
      </c>
      <c r="P17" s="17" t="n">
        <v>45</v>
      </c>
    </row>
    <row r="18">
      <c r="A18" s="10" t="n">
        <v>14</v>
      </c>
      <c r="B18" s="10" t="inlineStr">
        <is>
          <t>Banco Pichincha — Habitar</t>
        </is>
      </c>
      <c r="C18" s="16" t="inlineStr">
        <is>
          <t>Privada</t>
        </is>
      </c>
      <c r="D18" s="11" t="n">
        <v>0.099</v>
      </c>
      <c r="E18" s="10" t="n">
        <v>20</v>
      </c>
      <c r="F18" s="12" t="n">
        <v>0.7</v>
      </c>
      <c r="G18" s="13" t="n">
        <v>5000</v>
      </c>
      <c r="H18" s="13" t="n">
        <v>200000</v>
      </c>
      <c r="I18" s="13" t="n">
        <v>900</v>
      </c>
      <c r="J18" s="10" t="n">
        <v>700</v>
      </c>
      <c r="K18" s="10" t="inlineStr">
        <is>
          <t>Alta</t>
        </is>
      </c>
      <c r="L18" s="10" t="inlineStr">
        <is>
          <t>No</t>
        </is>
      </c>
      <c r="M18" s="10" t="inlineStr">
        <is>
          <t>No</t>
        </is>
      </c>
      <c r="N18" s="10" t="n">
        <v>12</v>
      </c>
      <c r="O18" s="10" t="n">
        <v>55</v>
      </c>
      <c r="P18" s="18" t="n">
        <v>38</v>
      </c>
    </row>
    <row r="20">
      <c r="A20" s="20" t="inlineStr">
        <is>
          <t>RESUMEN DEL MERCADO</t>
        </is>
      </c>
    </row>
    <row r="21">
      <c r="A21" s="21" t="inlineStr">
        <is>
          <t>Tasa promedio</t>
        </is>
      </c>
      <c r="B21" s="22" t="inlineStr">
        <is>
          <t>7.27%</t>
        </is>
      </c>
    </row>
    <row r="22">
      <c r="A22" s="21" t="inlineStr">
        <is>
          <t>Tasa más baja</t>
        </is>
      </c>
      <c r="B22" s="22" t="inlineStr">
        <is>
          <t>2.99% — BIESS — Credicasa</t>
        </is>
      </c>
    </row>
    <row r="23">
      <c r="A23" s="21" t="inlineStr">
        <is>
          <t>Tasa más alta</t>
        </is>
      </c>
      <c r="B23" s="22" t="inlineStr">
        <is>
          <t>9.90% — Banco Pichincha — Habitar</t>
        </is>
      </c>
    </row>
    <row r="24">
      <c r="A24" s="21" t="inlineStr">
        <is>
          <t>Plazo máximo disponible</t>
        </is>
      </c>
      <c r="B24" s="22" t="inlineStr">
        <is>
          <t>30 años — BIESS Credicasa</t>
        </is>
      </c>
    </row>
    <row r="25">
      <c r="A25" s="21" t="inlineStr">
        <is>
          <t>Monto máximo disponible</t>
        </is>
      </c>
      <c r="B25" s="22" t="inlineStr">
        <is>
          <t>$500,000 — CFN Crédito Vivienda</t>
        </is>
      </c>
    </row>
    <row r="26">
      <c r="A26" s="21" t="inlineStr">
        <is>
          <t>Mayor score compuesto</t>
        </is>
      </c>
      <c r="B26" s="22" t="inlineStr">
        <is>
          <t>#1 BIESS — Credicasa — 84/100</t>
        </is>
      </c>
    </row>
  </sheetData>
  <autoFilter ref="A4:P19"/>
  <mergeCells count="9">
    <mergeCell ref="A20:B20"/>
    <mergeCell ref="B23:D23"/>
    <mergeCell ref="A1:P1"/>
    <mergeCell ref="B22:D22"/>
    <mergeCell ref="B26:D26"/>
    <mergeCell ref="B21:D21"/>
    <mergeCell ref="B25:D25"/>
    <mergeCell ref="B24:D24"/>
    <mergeCell ref="A2:P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565C0"/>
    <outlinePr summaryBelow="1" summaryRight="1"/>
    <pageSetUpPr/>
  </sheetPr>
  <dimension ref="A1:F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10" customWidth="1" min="3" max="3"/>
    <col width="28" customWidth="1" min="4" max="4"/>
    <col width="50" customWidth="1" min="5" max="5"/>
    <col width="40" customWidth="1" min="6" max="6"/>
  </cols>
  <sheetData>
    <row r="1">
      <c r="A1" s="1" t="inlineStr">
        <is>
          <t>REQUISITOS, GARANTÍAS Y CONDICIONES POR INSTITUCIÓN</t>
        </is>
      </c>
    </row>
    <row r="3">
      <c r="A3" s="3" t="inlineStr">
        <is>
          <t>Institución</t>
        </is>
      </c>
      <c r="B3" s="3" t="inlineStr">
        <is>
          <t>Tipo</t>
        </is>
      </c>
      <c r="C3" s="3" t="inlineStr">
        <is>
          <t>Tasa</t>
        </is>
      </c>
      <c r="D3" s="3" t="inlineStr">
        <is>
          <t>Garantía</t>
        </is>
      </c>
      <c r="E3" s="3" t="inlineStr">
        <is>
          <t>Requisitos Clave</t>
        </is>
      </c>
      <c r="F3" s="3" t="inlineStr">
        <is>
          <t>Observaciones</t>
        </is>
      </c>
    </row>
    <row r="4">
      <c r="A4" s="23" t="inlineStr">
        <is>
          <t>BIESS — Vivienda Premier</t>
        </is>
      </c>
      <c r="B4" s="23" t="inlineStr">
        <is>
          <t>Pública</t>
        </is>
      </c>
      <c r="C4" s="23" t="inlineStr">
        <is>
          <t>2.99%</t>
        </is>
      </c>
      <c r="D4" s="23" t="inlineStr">
        <is>
          <t>Hipotecaria + Garantía BIESS</t>
        </is>
      </c>
      <c r="E4" s="23" t="inlineStr">
        <is>
          <t>Cédula, papeleta de votación, certificado IESS (24 aportes), rol de pagos, solicitud en línea</t>
        </is>
      </c>
      <c r="F4" s="23" t="inlineStr">
        <is>
          <t>Tasa subsidiada para primera vivienda. Afiliados activos.</t>
        </is>
      </c>
    </row>
    <row r="5">
      <c r="A5" s="24" t="inlineStr">
        <is>
          <t>BIESS — Credicasa</t>
        </is>
      </c>
      <c r="B5" s="24" t="inlineStr">
        <is>
          <t>Pública</t>
        </is>
      </c>
      <c r="C5" s="24" t="inlineStr">
        <is>
          <t>2.99%</t>
        </is>
      </c>
      <c r="D5" s="24" t="inlineStr">
        <is>
          <t>Hipotecaria + Garantía BIESS</t>
        </is>
      </c>
      <c r="E5" s="24" t="inlineStr">
        <is>
          <t>Cédula, papeleta de votación, certificado IESS (36 aportes), rol de pagos, escrituras del terreno</t>
        </is>
      </c>
      <c r="F5" s="24" t="inlineStr">
        <is>
          <t>Hasta 30 años plazo. Construcción en terreno propio o familiar.</t>
        </is>
      </c>
    </row>
    <row r="6">
      <c r="A6" s="23" t="inlineStr">
        <is>
          <t>BIESS — Viv. Terminada</t>
        </is>
      </c>
      <c r="B6" s="23" t="inlineStr">
        <is>
          <t>Pública</t>
        </is>
      </c>
      <c r="C6" s="23" t="inlineStr">
        <is>
          <t>7.90%</t>
        </is>
      </c>
      <c r="D6" s="23" t="inlineStr">
        <is>
          <t>Hipotecaria + Garantía BIESS</t>
        </is>
      </c>
      <c r="E6" s="23" t="inlineStr">
        <is>
          <t>Cédula, papeleta, certificado IESS (36 aportes), rol de pagos, avalúo comercial</t>
        </is>
      </c>
      <c r="F6" s="23" t="inlineStr">
        <is>
          <t>Segunda vivienda o inversión. Hasta $94,303.</t>
        </is>
      </c>
    </row>
    <row r="7">
      <c r="A7" s="24" t="inlineStr">
        <is>
          <t>BIESS — Adq. Inmuebles</t>
        </is>
      </c>
      <c r="B7" s="24" t="inlineStr">
        <is>
          <t>Pública</t>
        </is>
      </c>
      <c r="C7" s="24" t="inlineStr">
        <is>
          <t>8.56%</t>
        </is>
      </c>
      <c r="D7" s="24" t="inlineStr">
        <is>
          <t>Hipotecaria + Garantía BIESS</t>
        </is>
      </c>
      <c r="E7" s="24" t="inlineStr">
        <is>
          <t>Cédula, papeleta, certificado IESS (60 aportes), estados financieros, avalúo</t>
        </is>
      </c>
      <c r="F7" s="24" t="inlineStr">
        <is>
          <t>Monto más alto del BIESS. Ingreso mínimo $1,500.</t>
        </is>
      </c>
    </row>
    <row r="8">
      <c r="A8" s="23" t="inlineStr">
        <is>
          <t>BanEcuador — Viv. Social</t>
        </is>
      </c>
      <c r="B8" s="23" t="inlineStr">
        <is>
          <t>Pública Desarrollo</t>
        </is>
      </c>
      <c r="C8" s="23" t="inlineStr">
        <is>
          <t>5.00%</t>
        </is>
      </c>
      <c r="D8" s="23" t="inlineStr">
        <is>
          <t>Hipotecaria + Garantía solidaria opcional</t>
        </is>
      </c>
      <c r="E8" s="23" t="inlineStr">
        <is>
          <t>Cédula, papeleta, RUC/RISE (informales), croquis del domicilio, referencias</t>
        </is>
      </c>
      <c r="F8" s="23" t="inlineStr">
        <is>
          <t>Acepta informales. Menor burocrácia. Hasta $50,000.</t>
        </is>
      </c>
    </row>
    <row r="9">
      <c r="A9" s="24" t="inlineStr">
        <is>
          <t>CFN — Crédito Vivienda</t>
        </is>
      </c>
      <c r="B9" s="24" t="inlineStr">
        <is>
          <t>Pública Desarrollo</t>
        </is>
      </c>
      <c r="C9" s="24" t="inlineStr">
        <is>
          <t>6.50%</t>
        </is>
      </c>
      <c r="D9" s="24" t="inlineStr">
        <is>
          <t>Hipotecaria + Garantía CFN</t>
        </is>
      </c>
      <c r="E9" s="24" t="inlineStr">
        <is>
          <t>Cédula, estados financieros, declaraciones SRI, título de propiedad, planos</t>
        </is>
      </c>
      <c r="F9" s="24" t="inlineStr">
        <is>
          <t>Grandes montos. Proyectos de construcción. Empresas y personas.</t>
        </is>
      </c>
    </row>
    <row r="10">
      <c r="A10" s="23" t="inlineStr">
        <is>
          <t>Banco Pacífico — Hipotec.</t>
        </is>
      </c>
      <c r="B10" s="23" t="inlineStr">
        <is>
          <t>Privada</t>
        </is>
      </c>
      <c r="C10" s="23" t="inlineStr">
        <is>
          <t>7.50%</t>
        </is>
      </c>
      <c r="D10" s="23" t="inlineStr">
        <is>
          <t>Hipotecaria sobre el inmueble</t>
        </is>
      </c>
      <c r="E10" s="23" t="inlineStr">
        <is>
          <t>Cédula, papeleta, rol de pagos, certificado bancario, buró de crédito ≥680</t>
        </is>
      </c>
      <c r="F10" s="23" t="inlineStr">
        <is>
          <t>Aprobación rápida. Seguro de desgravamen obligatorio.</t>
        </is>
      </c>
    </row>
    <row r="11">
      <c r="A11" s="24" t="inlineStr">
        <is>
          <t>Banco Guayaquil — Hipotec.</t>
        </is>
      </c>
      <c r="B11" s="24" t="inlineStr">
        <is>
          <t>Privada</t>
        </is>
      </c>
      <c r="C11" s="24" t="inlineStr">
        <is>
          <t>7.80%</t>
        </is>
      </c>
      <c r="D11" s="24" t="inlineStr">
        <is>
          <t>Hipotecaria sobre el inmueble</t>
        </is>
      </c>
      <c r="E11" s="24" t="inlineStr">
        <is>
          <t>Cédula, papeleta, rol de pagos, certificado de ingresos, buró ≥680</t>
        </is>
      </c>
      <c r="F11" s="24" t="inlineStr">
        <is>
          <t>Requiere 40% de cuota/ingreso. Producto emblema.</t>
        </is>
      </c>
    </row>
    <row r="12">
      <c r="A12" s="23" t="inlineStr">
        <is>
          <t>Banco del Austro — Hipotec.</t>
        </is>
      </c>
      <c r="B12" s="23" t="inlineStr">
        <is>
          <t>Privada</t>
        </is>
      </c>
      <c r="C12" s="23" t="inlineStr">
        <is>
          <t>8.00%</t>
        </is>
      </c>
      <c r="D12" s="23" t="inlineStr">
        <is>
          <t>Hipotecaria sobre el inmueble</t>
        </is>
      </c>
      <c r="E12" s="23" t="inlineStr">
        <is>
          <t>Cédula, papeleta, rol de pagos, referencias bancarias, buró ≥650</t>
        </is>
      </c>
      <c r="F12" s="23" t="inlineStr">
        <is>
          <t>Acepta ingresos informales con justificación. Mercado local.</t>
        </is>
      </c>
    </row>
    <row r="13">
      <c r="A13" s="24" t="inlineStr">
        <is>
          <t>Produbanco — Hipotecario</t>
        </is>
      </c>
      <c r="B13" s="24" t="inlineStr">
        <is>
          <t>Privada</t>
        </is>
      </c>
      <c r="C13" s="24" t="inlineStr">
        <is>
          <t>8.20%</t>
        </is>
      </c>
      <c r="D13" s="24" t="inlineStr">
        <is>
          <t>Hipotecaria sobre el inmueble + Seguro</t>
        </is>
      </c>
      <c r="E13" s="24" t="inlineStr">
        <is>
          <t>Cédula, estados de cuenta, declaraciones SRI, buró ≥720, 12 meses antigüedad</t>
        </is>
      </c>
      <c r="F13" s="24" t="inlineStr">
        <is>
          <t>Perfil alto. Montos hasta $300,000.</t>
        </is>
      </c>
    </row>
    <row r="14">
      <c r="A14" s="23" t="inlineStr">
        <is>
          <t>Banco Internacional — Hipot.</t>
        </is>
      </c>
      <c r="B14" s="23" t="inlineStr">
        <is>
          <t>Privada</t>
        </is>
      </c>
      <c r="C14" s="23" t="inlineStr">
        <is>
          <t>8.50%</t>
        </is>
      </c>
      <c r="D14" s="23" t="inlineStr">
        <is>
          <t>Hipotecaria sobre el inmueble</t>
        </is>
      </c>
      <c r="E14" s="23" t="inlineStr">
        <is>
          <t>Cédula, papeleta, rol de pagos, certificado bancario, buró ≥680</t>
        </is>
      </c>
      <c r="F14" s="23" t="inlineStr">
        <is>
          <t>Segmento medio-alto. Proceso estándar.</t>
        </is>
      </c>
    </row>
    <row r="15">
      <c r="A15" s="24" t="inlineStr">
        <is>
          <t>JEP — Hipotecario</t>
        </is>
      </c>
      <c r="B15" s="24" t="inlineStr">
        <is>
          <t>Cooperativa</t>
        </is>
      </c>
      <c r="C15" s="24" t="inlineStr">
        <is>
          <t>8.90%</t>
        </is>
      </c>
      <c r="D15" s="24" t="inlineStr">
        <is>
          <t>Hipotecaria + Garantía solidaria</t>
        </is>
      </c>
      <c r="E15" s="24" t="inlineStr">
        <is>
          <t>Cédula, papeleta, rol de pagos, certificado de ingresos, buró ≥600</t>
        </is>
      </c>
      <c r="F15" s="24" t="inlineStr">
        <is>
          <t>Cooperativa flexible. 3 meses antigüedad mínimo.</t>
        </is>
      </c>
    </row>
    <row r="16">
      <c r="A16" s="23" t="inlineStr">
        <is>
          <t>Coop. Andalucía — Hipotec.</t>
        </is>
      </c>
      <c r="B16" s="23" t="inlineStr">
        <is>
          <t>Cooperativa</t>
        </is>
      </c>
      <c r="C16" s="23" t="inlineStr">
        <is>
          <t>9.00%</t>
        </is>
      </c>
      <c r="D16" s="23" t="inlineStr">
        <is>
          <t>Hipotecaria + Garantía solidaria</t>
        </is>
      </c>
      <c r="E16" s="23" t="inlineStr">
        <is>
          <t>Cédula, papeleta, certificado de ingresos, referencias personales, buró ≥580</t>
        </is>
      </c>
      <c r="F16" s="23" t="inlineStr">
        <is>
          <t>Más flexible del mercado. Acepta informales con 6 meses de registro.</t>
        </is>
      </c>
    </row>
    <row r="17">
      <c r="A17" s="24" t="inlineStr">
        <is>
          <t>Banco Pichincha — Habitar</t>
        </is>
      </c>
      <c r="B17" s="24" t="inlineStr">
        <is>
          <t>Privada</t>
        </is>
      </c>
      <c r="C17" s="24" t="inlineStr">
        <is>
          <t>9.90%</t>
        </is>
      </c>
      <c r="D17" s="24" t="inlineStr">
        <is>
          <t>Hipotecaria sobre el inmueble + Seguro</t>
        </is>
      </c>
      <c r="E17" s="24" t="inlineStr">
        <is>
          <t>Cédula, roles de pago, declaraciones SRI, buró ≥700, 12 meses antigüedad</t>
        </is>
      </c>
      <c r="F17" s="24" t="inlineStr">
        <is>
          <t>Requisitos más exigentes. Tasa más alta del ranking.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7D32"/>
    <outlinePr summaryBelow="1" summaryRight="1"/>
    <pageSetUpPr/>
  </sheetPr>
  <dimension ref="A1:H40"/>
  <sheetViews>
    <sheetView showGridLines="0"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8" customWidth="1" min="4" max="4"/>
    <col width="18" customWidth="1" min="5" max="5"/>
    <col width="18" customWidth="1" min="6" max="6"/>
    <col width="10" customWidth="1" min="7" max="7"/>
    <col width="14" customWidth="1" min="8" max="8"/>
  </cols>
  <sheetData>
    <row r="1">
      <c r="A1" s="1" t="inlineStr">
        <is>
          <t>SIMULADOR DE CRÉDITO HIPOTECARIO — Sistema de Amortización Francés</t>
        </is>
      </c>
    </row>
    <row r="3">
      <c r="A3" s="25" t="inlineStr">
        <is>
          <t>DATOS DEL CRÉDITO</t>
        </is>
      </c>
      <c r="D3" s="25" t="inlineStr">
        <is>
          <t>RESULTADOS</t>
        </is>
      </c>
    </row>
    <row r="5">
      <c r="A5" s="26" t="inlineStr">
        <is>
          <t>Monto del crédito ($)</t>
        </is>
      </c>
      <c r="B5" s="27" t="n">
        <v>80000</v>
      </c>
      <c r="D5" s="26" t="inlineStr">
        <is>
          <t>Cuota mensual ($)</t>
        </is>
      </c>
      <c r="E5" s="28">
        <f>B5*(B6/12)*(1+B6/12)^(B7*12)/((1+B6/12)^(B7*12)-1)</f>
        <v/>
      </c>
    </row>
    <row r="6">
      <c r="A6" s="26" t="inlineStr">
        <is>
          <t>Tasa de interés anual</t>
        </is>
      </c>
      <c r="B6" s="29" t="n">
        <v>0.075</v>
      </c>
      <c r="D6" s="26" t="inlineStr">
        <is>
          <t>Total a pagar ($)</t>
        </is>
      </c>
      <c r="E6" s="28">
        <f>E5*B7*12</f>
        <v/>
      </c>
    </row>
    <row r="7">
      <c r="A7" s="26" t="inlineStr">
        <is>
          <t>Plazo (años)</t>
        </is>
      </c>
      <c r="B7" s="27" t="n">
        <v>20</v>
      </c>
      <c r="D7" s="26" t="inlineStr">
        <is>
          <t>Total intereses ($)</t>
        </is>
      </c>
      <c r="E7" s="28">
        <f>E6-B5</f>
        <v/>
      </c>
    </row>
    <row r="8">
      <c r="A8" s="26" t="inlineStr">
        <is>
          <t>% Financiamiento sobre avalúo</t>
        </is>
      </c>
      <c r="B8" s="27" t="n">
        <v>0.8</v>
      </c>
      <c r="D8" s="26" t="inlineStr">
        <is>
          <t>Ingreso mínimo requerido ($)</t>
        </is>
      </c>
      <c r="E8" s="28">
        <f>E5/0.35</f>
        <v/>
      </c>
    </row>
    <row r="9">
      <c r="A9" s="26" t="inlineStr">
        <is>
          <t>Valor del avalúo ($)</t>
        </is>
      </c>
      <c r="B9" s="30">
        <f>B5/B8</f>
        <v/>
      </c>
      <c r="D9" s="26" t="inlineStr">
        <is>
          <t>Cuota primer mes — Capital ($)</t>
        </is>
      </c>
      <c r="E9" s="28">
        <f>E5-B5*(B6/12)</f>
        <v/>
      </c>
    </row>
    <row r="10">
      <c r="D10" s="26" t="inlineStr">
        <is>
          <t>Cuota primer mes — Interés ($)</t>
        </is>
      </c>
      <c r="E10" s="28">
        <f>B5*(B6/12)</f>
        <v/>
      </c>
    </row>
    <row r="12">
      <c r="A12" s="25" t="inlineStr">
        <is>
          <t>COMPARATIVA RÁPIDA — Cuota mensual estimada por banco para el monto ingresado</t>
        </is>
      </c>
    </row>
    <row r="14">
      <c r="A14" s="3" t="inlineStr">
        <is>
          <t>Institución</t>
        </is>
      </c>
      <c r="B14" s="3" t="inlineStr">
        <is>
          <t>Tasa</t>
        </is>
      </c>
      <c r="C14" s="3" t="inlineStr">
        <is>
          <t>Plazo (años)</t>
        </is>
      </c>
      <c r="D14" s="3" t="inlineStr">
        <is>
          <t>Cuota Mensual</t>
        </is>
      </c>
      <c r="E14" s="3" t="inlineStr">
        <is>
          <t>Total a Pagar</t>
        </is>
      </c>
      <c r="F14" s="3" t="inlineStr">
        <is>
          <t>Total Intereses</t>
        </is>
      </c>
      <c r="G14" s="3" t="inlineStr">
        <is>
          <t>Score</t>
        </is>
      </c>
      <c r="H14" s="3" t="inlineStr">
        <is>
          <t>¿Califica?</t>
        </is>
      </c>
    </row>
    <row r="15">
      <c r="A15" s="4" t="inlineStr">
        <is>
          <t>BIESS — Credicasa</t>
        </is>
      </c>
      <c r="B15" s="6" t="n">
        <v>0.0299</v>
      </c>
      <c r="C15" s="4" t="n">
        <v>25</v>
      </c>
      <c r="D15" s="8">
        <f>$B$5*(0.0299/12)*(1+0.0299/12)^(25*12)/((1+0.0299/12)^(25*12)-1)</f>
        <v/>
      </c>
      <c r="E15" s="8">
        <f>D15*25*12</f>
        <v/>
      </c>
      <c r="F15" s="8">
        <f>E15-$B$5</f>
        <v/>
      </c>
      <c r="G15" s="31" t="n">
        <v>84</v>
      </c>
      <c r="H15" s="32" t="inlineStr">
        <is>
          <t>✗ Monto</t>
        </is>
      </c>
    </row>
    <row r="16">
      <c r="A16" s="10" t="inlineStr">
        <is>
          <t>BIESS — Vivienda Premier</t>
        </is>
      </c>
      <c r="B16" s="11" t="n">
        <v>0.0299</v>
      </c>
      <c r="C16" s="10" t="n">
        <v>25</v>
      </c>
      <c r="D16" s="13">
        <f>$B$5*(0.0299/12)*(1+0.0299/12)^(25*12)/((1+0.0299/12)^(25*12)-1)</f>
        <v/>
      </c>
      <c r="E16" s="13">
        <f>D16*25*12</f>
        <v/>
      </c>
      <c r="F16" s="13">
        <f>E16-$B$5</f>
        <v/>
      </c>
      <c r="G16" s="33" t="n">
        <v>82</v>
      </c>
      <c r="H16" s="34" t="inlineStr">
        <is>
          <t>✗ Monto</t>
        </is>
      </c>
    </row>
    <row r="17">
      <c r="A17" s="4" t="inlineStr">
        <is>
          <t>BanEcuador — Viv. Social</t>
        </is>
      </c>
      <c r="B17" s="6" t="n">
        <v>0.05</v>
      </c>
      <c r="C17" s="4" t="n">
        <v>20</v>
      </c>
      <c r="D17" s="8">
        <f>$B$5*(0.05/12)*(1+0.05/12)^(20*12)/((1+0.05/12)^(20*12)-1)</f>
        <v/>
      </c>
      <c r="E17" s="8">
        <f>D17*20*12</f>
        <v/>
      </c>
      <c r="F17" s="8">
        <f>E17-$B$5</f>
        <v/>
      </c>
      <c r="G17" s="31" t="n">
        <v>70</v>
      </c>
      <c r="H17" s="32" t="inlineStr">
        <is>
          <t>✗ Monto</t>
        </is>
      </c>
    </row>
    <row r="18">
      <c r="A18" s="10" t="inlineStr">
        <is>
          <t>CFN — Crédito Vivienda</t>
        </is>
      </c>
      <c r="B18" s="11" t="n">
        <v>0.065</v>
      </c>
      <c r="C18" s="10" t="n">
        <v>20</v>
      </c>
      <c r="D18" s="13">
        <f>$B$5*(0.065/12)*(1+0.065/12)^(20*12)/((1+0.065/12)^(20*12)-1)</f>
        <v/>
      </c>
      <c r="E18" s="13">
        <f>D18*20*12</f>
        <v/>
      </c>
      <c r="F18" s="13">
        <f>E18-$B$5</f>
        <v/>
      </c>
      <c r="G18" s="33" t="n">
        <v>66</v>
      </c>
      <c r="H18" s="35" t="inlineStr">
        <is>
          <t>✓ SÍ</t>
        </is>
      </c>
    </row>
    <row r="19">
      <c r="A19" s="4" t="inlineStr">
        <is>
          <t>Banco Pacífico — Hipotec.</t>
        </is>
      </c>
      <c r="B19" s="6" t="n">
        <v>0.075</v>
      </c>
      <c r="C19" s="4" t="n">
        <v>20</v>
      </c>
      <c r="D19" s="8">
        <f>$B$5*(0.075/12)*(1+0.075/12)^(20*12)/((1+0.075/12)^(20*12)-1)</f>
        <v/>
      </c>
      <c r="E19" s="8">
        <f>D19*20*12</f>
        <v/>
      </c>
      <c r="F19" s="8">
        <f>E19-$B$5</f>
        <v/>
      </c>
      <c r="G19" s="31" t="n">
        <v>56</v>
      </c>
      <c r="H19" s="36" t="inlineStr">
        <is>
          <t>✓ SÍ</t>
        </is>
      </c>
    </row>
    <row r="20">
      <c r="A20" s="10" t="inlineStr">
        <is>
          <t>BIESS — Viv. Terminada</t>
        </is>
      </c>
      <c r="B20" s="11" t="n">
        <v>0.079</v>
      </c>
      <c r="C20" s="10" t="n">
        <v>25</v>
      </c>
      <c r="D20" s="13">
        <f>$B$5*(0.079/12)*(1+0.079/12)^(25*12)/((1+0.079/12)^(25*12)-1)</f>
        <v/>
      </c>
      <c r="E20" s="13">
        <f>D20*25*12</f>
        <v/>
      </c>
      <c r="F20" s="13">
        <f>E20-$B$5</f>
        <v/>
      </c>
      <c r="G20" s="33" t="n">
        <v>55</v>
      </c>
      <c r="H20" s="35" t="inlineStr">
        <is>
          <t>✓ SÍ</t>
        </is>
      </c>
    </row>
    <row r="21">
      <c r="A21" s="4" t="inlineStr">
        <is>
          <t>Banco Guayaquil — Hipotec.</t>
        </is>
      </c>
      <c r="B21" s="6" t="n">
        <v>0.078</v>
      </c>
      <c r="C21" s="4" t="n">
        <v>20</v>
      </c>
      <c r="D21" s="8">
        <f>$B$5*(0.078/12)*(1+0.078/12)^(20*12)/((1+0.078/12)^(20*12)-1)</f>
        <v/>
      </c>
      <c r="E21" s="8">
        <f>D21*20*12</f>
        <v/>
      </c>
      <c r="F21" s="8">
        <f>E21-$B$5</f>
        <v/>
      </c>
      <c r="G21" s="31" t="n">
        <v>55</v>
      </c>
      <c r="H21" s="36" t="inlineStr">
        <is>
          <t>✓ SÍ</t>
        </is>
      </c>
    </row>
    <row r="22">
      <c r="A22" s="10" t="inlineStr">
        <is>
          <t>BIESS — Adq. Inmuebles</t>
        </is>
      </c>
      <c r="B22" s="11" t="n">
        <v>0.0856</v>
      </c>
      <c r="C22" s="10" t="n">
        <v>25</v>
      </c>
      <c r="D22" s="13">
        <f>$B$5*(0.0856/12)*(1+0.0856/12)^(25*12)/((1+0.0856/12)^(25*12)-1)</f>
        <v/>
      </c>
      <c r="E22" s="13">
        <f>D22*25*12</f>
        <v/>
      </c>
      <c r="F22" s="13">
        <f>E22-$B$5</f>
        <v/>
      </c>
      <c r="G22" s="33" t="n">
        <v>54</v>
      </c>
      <c r="H22" s="35" t="inlineStr">
        <is>
          <t>✓ SÍ</t>
        </is>
      </c>
    </row>
    <row r="26">
      <c r="A26" s="25" t="inlineStr">
        <is>
          <t>TABLA DE AMORTIZACIÓN — Primeros 12 meses (Sistema Francés)</t>
        </is>
      </c>
    </row>
    <row r="28">
      <c r="A28" s="3" t="inlineStr">
        <is>
          <t>Mes</t>
        </is>
      </c>
      <c r="B28" s="3" t="inlineStr">
        <is>
          <t>Saldo Inicial</t>
        </is>
      </c>
      <c r="C28" s="3" t="inlineStr">
        <is>
          <t>Cuota</t>
        </is>
      </c>
      <c r="D28" s="3" t="inlineStr">
        <is>
          <t>Interés</t>
        </is>
      </c>
      <c r="E28" s="3" t="inlineStr">
        <is>
          <t>Capital</t>
        </is>
      </c>
      <c r="F28" s="3" t="inlineStr">
        <is>
          <t>Saldo Final</t>
        </is>
      </c>
      <c r="G28" s="3" t="inlineStr">
        <is>
          <t>Interés Acum.</t>
        </is>
      </c>
      <c r="H28" s="3" t="inlineStr">
        <is>
          <t>Capital Pagado</t>
        </is>
      </c>
    </row>
    <row r="29">
      <c r="A29" s="37" t="n">
        <v>1</v>
      </c>
      <c r="B29" s="38">
        <f>B5</f>
        <v/>
      </c>
      <c r="C29" s="38">
        <f>$E$5</f>
        <v/>
      </c>
      <c r="D29" s="38">
        <f>B29*(B6/12)</f>
        <v/>
      </c>
      <c r="E29" s="38">
        <f>C29-D29</f>
        <v/>
      </c>
      <c r="F29" s="38">
        <f>B29-E29</f>
        <v/>
      </c>
      <c r="G29" s="38">
        <f>D29</f>
        <v/>
      </c>
      <c r="H29" s="38">
        <f>E29</f>
        <v/>
      </c>
    </row>
    <row r="30">
      <c r="A30" s="37" t="n">
        <v>2</v>
      </c>
      <c r="B30" s="38">
        <f>F29</f>
        <v/>
      </c>
      <c r="C30" s="38">
        <f>$E$5</f>
        <v/>
      </c>
      <c r="D30" s="38">
        <f>B30*($B$6/12)</f>
        <v/>
      </c>
      <c r="E30" s="38">
        <f>C30-D30</f>
        <v/>
      </c>
      <c r="F30" s="38">
        <f>B30-E30</f>
        <v/>
      </c>
      <c r="G30" s="38">
        <f>G29+D30</f>
        <v/>
      </c>
      <c r="H30" s="38">
        <f>H29+E30</f>
        <v/>
      </c>
    </row>
    <row r="31">
      <c r="A31" s="39" t="n">
        <v>3</v>
      </c>
      <c r="B31" s="40">
        <f>F30</f>
        <v/>
      </c>
      <c r="C31" s="40">
        <f>$E$5</f>
        <v/>
      </c>
      <c r="D31" s="40">
        <f>B31*($B$6/12)</f>
        <v/>
      </c>
      <c r="E31" s="40">
        <f>C31-D31</f>
        <v/>
      </c>
      <c r="F31" s="40">
        <f>B31-E31</f>
        <v/>
      </c>
      <c r="G31" s="40">
        <f>G30+D31</f>
        <v/>
      </c>
      <c r="H31" s="40">
        <f>H30+E31</f>
        <v/>
      </c>
    </row>
    <row r="32">
      <c r="A32" s="37" t="n">
        <v>4</v>
      </c>
      <c r="B32" s="38">
        <f>F31</f>
        <v/>
      </c>
      <c r="C32" s="38">
        <f>$E$5</f>
        <v/>
      </c>
      <c r="D32" s="38">
        <f>B32*($B$6/12)</f>
        <v/>
      </c>
      <c r="E32" s="38">
        <f>C32-D32</f>
        <v/>
      </c>
      <c r="F32" s="38">
        <f>B32-E32</f>
        <v/>
      </c>
      <c r="G32" s="38">
        <f>G31+D32</f>
        <v/>
      </c>
      <c r="H32" s="38">
        <f>H31+E32</f>
        <v/>
      </c>
    </row>
    <row r="33">
      <c r="A33" s="39" t="n">
        <v>5</v>
      </c>
      <c r="B33" s="40">
        <f>F32</f>
        <v/>
      </c>
      <c r="C33" s="40">
        <f>$E$5</f>
        <v/>
      </c>
      <c r="D33" s="40">
        <f>B33*($B$6/12)</f>
        <v/>
      </c>
      <c r="E33" s="40">
        <f>C33-D33</f>
        <v/>
      </c>
      <c r="F33" s="40">
        <f>B33-E33</f>
        <v/>
      </c>
      <c r="G33" s="40">
        <f>G32+D33</f>
        <v/>
      </c>
      <c r="H33" s="40">
        <f>H32+E33</f>
        <v/>
      </c>
    </row>
    <row r="34">
      <c r="A34" s="37" t="n">
        <v>6</v>
      </c>
      <c r="B34" s="38">
        <f>F33</f>
        <v/>
      </c>
      <c r="C34" s="38">
        <f>$E$5</f>
        <v/>
      </c>
      <c r="D34" s="38">
        <f>B34*($B$6/12)</f>
        <v/>
      </c>
      <c r="E34" s="38">
        <f>C34-D34</f>
        <v/>
      </c>
      <c r="F34" s="38">
        <f>B34-E34</f>
        <v/>
      </c>
      <c r="G34" s="38">
        <f>G33+D34</f>
        <v/>
      </c>
      <c r="H34" s="38">
        <f>H33+E34</f>
        <v/>
      </c>
    </row>
    <row r="35">
      <c r="A35" s="39" t="n">
        <v>7</v>
      </c>
      <c r="B35" s="40">
        <f>F34</f>
        <v/>
      </c>
      <c r="C35" s="40">
        <f>$E$5</f>
        <v/>
      </c>
      <c r="D35" s="40">
        <f>B35*($B$6/12)</f>
        <v/>
      </c>
      <c r="E35" s="40">
        <f>C35-D35</f>
        <v/>
      </c>
      <c r="F35" s="40">
        <f>B35-E35</f>
        <v/>
      </c>
      <c r="G35" s="40">
        <f>G34+D35</f>
        <v/>
      </c>
      <c r="H35" s="40">
        <f>H34+E35</f>
        <v/>
      </c>
    </row>
    <row r="36">
      <c r="A36" s="37" t="n">
        <v>8</v>
      </c>
      <c r="B36" s="38">
        <f>F35</f>
        <v/>
      </c>
      <c r="C36" s="38">
        <f>$E$5</f>
        <v/>
      </c>
      <c r="D36" s="38">
        <f>B36*($B$6/12)</f>
        <v/>
      </c>
      <c r="E36" s="38">
        <f>C36-D36</f>
        <v/>
      </c>
      <c r="F36" s="38">
        <f>B36-E36</f>
        <v/>
      </c>
      <c r="G36" s="38">
        <f>G35+D36</f>
        <v/>
      </c>
      <c r="H36" s="38">
        <f>H35+E36</f>
        <v/>
      </c>
    </row>
    <row r="37">
      <c r="A37" s="39" t="n">
        <v>9</v>
      </c>
      <c r="B37" s="40">
        <f>F36</f>
        <v/>
      </c>
      <c r="C37" s="40">
        <f>$E$5</f>
        <v/>
      </c>
      <c r="D37" s="40">
        <f>B37*($B$6/12)</f>
        <v/>
      </c>
      <c r="E37" s="40">
        <f>C37-D37</f>
        <v/>
      </c>
      <c r="F37" s="40">
        <f>B37-E37</f>
        <v/>
      </c>
      <c r="G37" s="40">
        <f>G36+D37</f>
        <v/>
      </c>
      <c r="H37" s="40">
        <f>H36+E37</f>
        <v/>
      </c>
    </row>
    <row r="38">
      <c r="A38" s="37" t="n">
        <v>10</v>
      </c>
      <c r="B38" s="38">
        <f>F37</f>
        <v/>
      </c>
      <c r="C38" s="38">
        <f>$E$5</f>
        <v/>
      </c>
      <c r="D38" s="38">
        <f>B38*($B$6/12)</f>
        <v/>
      </c>
      <c r="E38" s="38">
        <f>C38-D38</f>
        <v/>
      </c>
      <c r="F38" s="38">
        <f>B38-E38</f>
        <v/>
      </c>
      <c r="G38" s="38">
        <f>G37+D38</f>
        <v/>
      </c>
      <c r="H38" s="38">
        <f>H37+E38</f>
        <v/>
      </c>
    </row>
    <row r="39">
      <c r="A39" s="39" t="n">
        <v>11</v>
      </c>
      <c r="B39" s="40">
        <f>F38</f>
        <v/>
      </c>
      <c r="C39" s="40">
        <f>$E$5</f>
        <v/>
      </c>
      <c r="D39" s="40">
        <f>B39*($B$6/12)</f>
        <v/>
      </c>
      <c r="E39" s="40">
        <f>C39-D39</f>
        <v/>
      </c>
      <c r="F39" s="40">
        <f>B39-E39</f>
        <v/>
      </c>
      <c r="G39" s="40">
        <f>G38+D39</f>
        <v/>
      </c>
      <c r="H39" s="40">
        <f>H38+E39</f>
        <v/>
      </c>
    </row>
    <row r="40">
      <c r="A40" s="37" t="n">
        <v>12</v>
      </c>
      <c r="B40" s="38">
        <f>F39</f>
        <v/>
      </c>
      <c r="C40" s="38">
        <f>$E$5</f>
        <v/>
      </c>
      <c r="D40" s="38">
        <f>B40*($B$6/12)</f>
        <v/>
      </c>
      <c r="E40" s="38">
        <f>C40-D40</f>
        <v/>
      </c>
      <c r="F40" s="38">
        <f>B40-E40</f>
        <v/>
      </c>
      <c r="G40" s="38">
        <f>G39+D40</f>
        <v/>
      </c>
      <c r="H40" s="38">
        <f>H39+E40</f>
        <v/>
      </c>
    </row>
  </sheetData>
  <mergeCells count="11">
    <mergeCell ref="A12:H12"/>
    <mergeCell ref="A26:H26"/>
    <mergeCell ref="E9:H9"/>
    <mergeCell ref="E8:H8"/>
    <mergeCell ref="E10:H10"/>
    <mergeCell ref="E6:H6"/>
    <mergeCell ref="E7:H7"/>
    <mergeCell ref="A1:H1"/>
    <mergeCell ref="A3:B3"/>
    <mergeCell ref="E5:H5"/>
    <mergeCell ref="D3:H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65100"/>
    <outlinePr summaryBelow="1" summaryRight="1"/>
    <pageSetUpPr/>
  </sheetPr>
  <dimension ref="A1:C36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75" customWidth="1" min="3" max="3"/>
  </cols>
  <sheetData>
    <row r="1">
      <c r="A1" s="1" t="inlineStr">
        <is>
          <t>METODOLOGÍA DE SCORING COMPUESTO — Perspectiva Económica</t>
        </is>
      </c>
    </row>
    <row r="3">
      <c r="A3" s="41" t="inlineStr"/>
      <c r="B3" s="42" t="inlineStr"/>
      <c r="C3" s="41" t="inlineStr"/>
    </row>
    <row r="4">
      <c r="A4" s="43" t="inlineStr">
        <is>
          <t>DIMENSIÓN</t>
        </is>
      </c>
      <c r="B4" s="44" t="inlineStr">
        <is>
          <t>PESO</t>
        </is>
      </c>
      <c r="C4" s="43" t="inlineStr">
        <is>
          <t>JUSTIFICACIÓN ECONÓMICA</t>
        </is>
      </c>
    </row>
    <row r="5">
      <c r="A5" s="45" t="inlineStr">
        <is>
          <t>1. Tasa de Interés</t>
        </is>
      </c>
      <c r="B5" s="42" t="inlineStr">
        <is>
          <t>35%</t>
        </is>
      </c>
      <c r="C5" s="41" t="inlineStr">
        <is>
          <t>Es el costo directo del dinero. Una menor tasa reduce significativamente el costo total del crédito. Es el factor de mayor impacto financiero para el deudor.</t>
        </is>
      </c>
    </row>
    <row r="6">
      <c r="A6" s="45" t="inlineStr">
        <is>
          <t>2. % de Financiamiento</t>
        </is>
      </c>
      <c r="B6" s="42" t="inlineStr">
        <is>
          <t>20%</t>
        </is>
      </c>
      <c r="C6" s="41" t="inlineStr">
        <is>
          <t>Determina cuánto del valor del inmueble se financia. Mayor % reduce la barrera de entrada (cuota inicial). Crítico para accesibilidad real.</t>
        </is>
      </c>
    </row>
    <row r="7">
      <c r="A7" s="45" t="inlineStr">
        <is>
          <t>3. Flexibilidad de Requisitos</t>
        </is>
      </c>
      <c r="B7" s="42" t="inlineStr">
        <is>
          <t>18%</t>
        </is>
      </c>
      <c r="C7" s="41" t="inlineStr">
        <is>
          <t>Evalúa 6 factores: ingreso mínimo, buró de crédito, documentación exigida, aceptación de informales, afiliación IESS y antigüedad laboral. Mide la verdadera accesibilidad social.</t>
        </is>
      </c>
    </row>
    <row r="8">
      <c r="A8" s="45" t="inlineStr">
        <is>
          <t>4. Monto Máximo</t>
        </is>
      </c>
      <c r="B8" s="42" t="inlineStr">
        <is>
          <t>15%</t>
        </is>
      </c>
      <c r="C8" s="41" t="inlineStr">
        <is>
          <t>Refleja la capacidad de financiar inmuebles de mayor valor. Importante para segmentos medios y altos.</t>
        </is>
      </c>
    </row>
    <row r="9">
      <c r="A9" s="45" t="inlineStr">
        <is>
          <t>5. Plazo Máximo</t>
        </is>
      </c>
      <c r="B9" s="42" t="inlineStr">
        <is>
          <t>12%</t>
        </is>
      </c>
      <c r="C9" s="41" t="inlineStr">
        <is>
          <t>Plazos más largos reducen la cuota mensual y mejoran la relación cuota/ingreso. Mejor perfil de flujo de caja para el deudor.</t>
        </is>
      </c>
    </row>
    <row r="10">
      <c r="A10" s="41" t="inlineStr"/>
      <c r="B10" s="42" t="inlineStr"/>
      <c r="C10" s="41" t="inlineStr"/>
    </row>
    <row r="11">
      <c r="A11" s="43" t="inlineStr">
        <is>
          <t>FACTORES DE FLEXIBILIDAD</t>
        </is>
      </c>
      <c r="B11" s="44" t="inlineStr"/>
      <c r="C11" s="43" t="inlineStr"/>
    </row>
    <row r="12">
      <c r="A12" s="45" t="inlineStr">
        <is>
          <t>Factor</t>
        </is>
      </c>
      <c r="B12" s="42" t="inlineStr">
        <is>
          <t>Rango</t>
        </is>
      </c>
      <c r="C12" s="41" t="inlineStr">
        <is>
          <t>Criterio</t>
        </is>
      </c>
    </row>
    <row r="13">
      <c r="A13" s="45" t="inlineStr">
        <is>
          <t>Ingreso mínimo requerido</t>
        </is>
      </c>
      <c r="B13" s="42" t="inlineStr">
        <is>
          <t>+15 a -5 pts</t>
        </is>
      </c>
      <c r="C13" s="41" t="inlineStr">
        <is>
          <t>≤$500 (+15), ≤$800 (+10), ≤$1000 (+5), ≤$1500 (0), &gt;$1500 (-5)</t>
        </is>
      </c>
    </row>
    <row r="14">
      <c r="A14" s="45" t="inlineStr">
        <is>
          <t>Score de buró de crédito</t>
        </is>
      </c>
      <c r="B14" s="42" t="inlineStr">
        <is>
          <t>+12 a -3 pts</t>
        </is>
      </c>
      <c r="C14" s="41" t="inlineStr">
        <is>
          <t>No requiere (+12), ≤600 (+8), ≤680 (+4), &gt;680 (-3)</t>
        </is>
      </c>
    </row>
    <row r="15">
      <c r="A15" s="45" t="inlineStr">
        <is>
          <t>Documentación exigida</t>
        </is>
      </c>
      <c r="B15" s="42" t="inlineStr">
        <is>
          <t>+10 a -5 pts</t>
        </is>
      </c>
      <c r="C15" s="41" t="inlineStr">
        <is>
          <t>Baja (+10), Media (+3), Alta (-5)</t>
        </is>
      </c>
    </row>
    <row r="16">
      <c r="A16" s="45" t="inlineStr">
        <is>
          <t>Acepta ingresos informales</t>
        </is>
      </c>
      <c r="B16" s="42" t="inlineStr">
        <is>
          <t>+8 pts</t>
        </is>
      </c>
      <c r="C16" s="41" t="inlineStr">
        <is>
          <t>Sí (+8), No (0) — amplía el acceso a economía informal (~47% PEA Ecuador)</t>
        </is>
      </c>
    </row>
    <row r="17">
      <c r="A17" s="45" t="inlineStr">
        <is>
          <t>Requiere afiliación IESS</t>
        </is>
      </c>
      <c r="B17" s="42" t="inlineStr">
        <is>
          <t>+10 pts</t>
        </is>
      </c>
      <c r="C17" s="41" t="inlineStr">
        <is>
          <t>No (+10), Sí (0) — solo ~30% de trabajadores están afiliados al IESS</t>
        </is>
      </c>
    </row>
    <row r="18">
      <c r="A18" s="45" t="inlineStr">
        <is>
          <t>Antigüedad laboral mínima</t>
        </is>
      </c>
      <c r="B18" s="42" t="inlineStr">
        <is>
          <t>+5 a -2 pts</t>
        </is>
      </c>
      <c r="C18" s="41" t="inlineStr">
        <is>
          <t>No requiere (+5), ≤3 meses (+2), &gt;3 meses (-2)</t>
        </is>
      </c>
    </row>
    <row r="19">
      <c r="A19" s="41" t="inlineStr"/>
      <c r="B19" s="42" t="inlineStr"/>
      <c r="C19" s="41" t="inlineStr"/>
    </row>
    <row r="20">
      <c r="A20" s="43" t="inlineStr">
        <is>
          <t>FÓRMULA DEL SCORE COMPUESTO</t>
        </is>
      </c>
      <c r="B20" s="44" t="inlineStr"/>
      <c r="C20" s="43" t="inlineStr"/>
    </row>
    <row r="21">
      <c r="A21" s="45" t="inlineStr">
        <is>
          <t>Score = TasaNorm × 0.35 + FinanciaNorm × 0.20 + FlexNorm × 0.18 + MontoNorm × 0.15 + PlazoNorm × 0.12</t>
        </is>
      </c>
      <c r="B21" s="42" t="inlineStr"/>
      <c r="C21" s="41" t="inlineStr"/>
    </row>
    <row r="22">
      <c r="A22" s="45" t="inlineStr">
        <is>
          <t>Cada dimensión se normaliza de 0 a 100, donde 100 = mejor desempeño posible en el mercado actual.</t>
        </is>
      </c>
      <c r="B22" s="42" t="inlineStr"/>
      <c r="C22" s="41" t="inlineStr"/>
    </row>
    <row r="23">
      <c r="A23" s="41" t="inlineStr"/>
      <c r="B23" s="42" t="inlineStr"/>
      <c r="C23" s="41" t="inlineStr"/>
    </row>
    <row r="24">
      <c r="A24" s="43" t="inlineStr">
        <is>
          <t>INTERPRETACIÓN DEL SCORE</t>
        </is>
      </c>
      <c r="B24" s="44" t="inlineStr"/>
      <c r="C24" s="43" t="inlineStr"/>
    </row>
    <row r="25">
      <c r="A25" s="45" t="inlineStr">
        <is>
          <t>90-100</t>
        </is>
      </c>
      <c r="B25" s="42" t="inlineStr">
        <is>
          <t>Excelente</t>
        </is>
      </c>
      <c r="C25" s="41" t="inlineStr">
        <is>
          <t>Condiciones óptimas. Crédito altamente recomendado.</t>
        </is>
      </c>
    </row>
    <row r="26">
      <c r="A26" s="45" t="inlineStr">
        <is>
          <t>75-89</t>
        </is>
      </c>
      <c r="B26" s="42" t="inlineStr">
        <is>
          <t>Muy Bueno</t>
        </is>
      </c>
      <c r="C26" s="41" t="inlineStr">
        <is>
          <t>Condiciones favorables. Buen equilibrio costo-accesibilidad.</t>
        </is>
      </c>
    </row>
    <row r="27">
      <c r="A27" s="45" t="inlineStr">
        <is>
          <t>60-74</t>
        </is>
      </c>
      <c r="B27" s="42" t="inlineStr">
        <is>
          <t>Bueno</t>
        </is>
      </c>
      <c r="C27" s="41" t="inlineStr">
        <is>
          <t>Condiciones aceptables. Puede haber trade-offs en algún factor.</t>
        </is>
      </c>
    </row>
    <row r="28">
      <c r="A28" s="45" t="inlineStr">
        <is>
          <t>45-59</t>
        </is>
      </c>
      <c r="B28" s="42" t="inlineStr">
        <is>
          <t>Regular</t>
        </is>
      </c>
      <c r="C28" s="41" t="inlineStr">
        <is>
          <t>Condiciones limitadas. Revisar alternativas con mejor score.</t>
        </is>
      </c>
    </row>
    <row r="29">
      <c r="A29" s="45" t="inlineStr">
        <is>
          <t>&lt;45</t>
        </is>
      </c>
      <c r="B29" s="42" t="inlineStr">
        <is>
          <t>Bajo</t>
        </is>
      </c>
      <c r="C29" s="41" t="inlineStr">
        <is>
          <t>Condiciones poco competitivas. Último recurso.</t>
        </is>
      </c>
    </row>
    <row r="30">
      <c r="A30" s="41" t="inlineStr"/>
      <c r="B30" s="42" t="inlineStr"/>
      <c r="C30" s="41" t="inlineStr"/>
    </row>
    <row r="31">
      <c r="A31" s="43" t="inlineStr">
        <is>
          <t>FUENTES DE DATOS</t>
        </is>
      </c>
      <c r="B31" s="44" t="inlineStr"/>
      <c r="C31" s="43" t="inlineStr"/>
    </row>
    <row r="32">
      <c r="A32" s="45" t="inlineStr">
        <is>
          <t>Datos recopilados de páginas oficiales de cada institución financiera (junio 2026).</t>
        </is>
      </c>
      <c r="B32" s="42" t="inlineStr"/>
      <c r="C32" s="41" t="inlineStr"/>
    </row>
    <row r="33">
      <c r="A33" s="45" t="inlineStr">
        <is>
          <t>Tasas referenciales publicadas por el Banco Central del Ecuador.</t>
        </is>
      </c>
      <c r="B33" s="42" t="inlineStr"/>
      <c r="C33" s="41" t="inlineStr"/>
    </row>
    <row r="34">
      <c r="A34" s="45" t="inlineStr">
        <is>
          <t>SBU — Superintendencia de Bancos y Seguros del Ecuador.</t>
        </is>
      </c>
      <c r="B34" s="42" t="inlineStr"/>
      <c r="C34" s="41" t="inlineStr"/>
    </row>
    <row r="35">
      <c r="A35" s="45" t="inlineStr">
        <is>
          <t>BIESS — Banco del Instituto Ecuatoriano de Seguridad Social.</t>
        </is>
      </c>
      <c r="B35" s="42" t="inlineStr"/>
      <c r="C35" s="41" t="inlineStr"/>
    </row>
    <row r="36">
      <c r="A36" s="45" t="inlineStr">
        <is>
          <t>Sistema de amortización francés: cuota fija mensual, interés sobre saldo decreciente.</t>
        </is>
      </c>
      <c r="B36" s="42" t="inlineStr"/>
      <c r="C36" s="41" t="inlineStr"/>
    </row>
  </sheetData>
  <mergeCells count="1">
    <mergeCell ref="A1:C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1B9A"/>
    <outlinePr summaryBelow="1" summaryRight="1"/>
    <pageSetUpPr/>
  </sheetPr>
  <dimension ref="A1:C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65" customWidth="1" min="2" max="2"/>
    <col width="28" customWidth="1" min="3" max="3"/>
  </cols>
  <sheetData>
    <row r="1">
      <c r="A1" s="1" t="inlineStr">
        <is>
          <t>GLOSARIO DE TÉRMINOS FINANCIEROS E HIPOTECARIOS</t>
        </is>
      </c>
    </row>
    <row r="3">
      <c r="A3" s="46" t="inlineStr">
        <is>
          <t>Término</t>
        </is>
      </c>
      <c r="B3" s="47" t="inlineStr">
        <is>
          <t>Definición</t>
        </is>
      </c>
      <c r="C3" s="47" t="inlineStr">
        <is>
          <t>Relevancia</t>
        </is>
      </c>
    </row>
    <row r="4">
      <c r="A4" s="48" t="inlineStr">
        <is>
          <t>Amortización Francesa</t>
        </is>
      </c>
      <c r="B4" s="24" t="inlineStr">
        <is>
          <t>Sistema de pago con cuota fija mensual donde el interés se calcula sobre el saldo decreciente. La proporción interés/capital varía en cada cuota.</t>
        </is>
      </c>
      <c r="C4" s="24" t="inlineStr">
        <is>
          <t>Estándar en Ecuador</t>
        </is>
      </c>
    </row>
    <row r="5">
      <c r="A5" s="49" t="inlineStr">
        <is>
          <t>Tasa de Interés Efectiva Anual</t>
        </is>
      </c>
      <c r="B5" s="23" t="inlineStr">
        <is>
          <t>Costo real del crédito expresado como porcentaje anual. Incluye todos los cargos financieros obligatorios.</t>
        </is>
      </c>
      <c r="C5" s="23" t="inlineStr">
        <is>
          <t>Comparación justa entre bancos</t>
        </is>
      </c>
    </row>
    <row r="6">
      <c r="A6" s="48" t="inlineStr">
        <is>
          <t>Buró de Crédito</t>
        </is>
      </c>
      <c r="B6" s="24" t="inlineStr">
        <is>
          <t>Registro del historial crediticio de una persona. Score típicamente entre 0-999. Mayor score = mejor perfil de riesgo.</t>
        </is>
      </c>
      <c r="C6" s="24" t="inlineStr">
        <is>
          <t>Determina aprobación</t>
        </is>
      </c>
    </row>
    <row r="7">
      <c r="A7" s="49" t="inlineStr">
        <is>
          <t>Relación Cuota/Ingreso</t>
        </is>
      </c>
      <c r="B7" s="23" t="inlineStr">
        <is>
          <t>Porcentaje del ingreso mensual destinado al pago de la cuota hipotecaria. Por ley SBU no debe exceder 35-40%.</t>
        </is>
      </c>
      <c r="C7" s="23" t="inlineStr">
        <is>
          <t>Límite de endeudamiento</t>
        </is>
      </c>
    </row>
    <row r="8">
      <c r="A8" s="48" t="inlineStr">
        <is>
          <t>LTV (Loan-to-Value)</t>
        </is>
      </c>
      <c r="B8" s="24" t="inlineStr">
        <is>
          <t>Relación entre el monto del préstamo y el valor del avalúo del inmueble. Ej: 80% LTV = financian el 80%.</t>
        </is>
      </c>
      <c r="C8" s="24" t="inlineStr">
        <is>
          <t>Determina cuota inicial</t>
        </is>
      </c>
    </row>
    <row r="9">
      <c r="A9" s="49" t="inlineStr">
        <is>
          <t>Cuota Inicial (Down Payment)</t>
        </is>
      </c>
      <c r="B9" s="23" t="inlineStr">
        <is>
          <t>Diferencia entre el valor del inmueble y el monto financiado. Si LTV=80%, cuota inicial = 20%.</t>
        </is>
      </c>
      <c r="C9" s="23" t="inlineStr">
        <is>
          <t>Barrera de entrada</t>
        </is>
      </c>
    </row>
    <row r="10">
      <c r="A10" s="48" t="inlineStr">
        <is>
          <t>Avalúo Comercial</t>
        </is>
      </c>
      <c r="B10" s="24" t="inlineStr">
        <is>
          <t>Valoración profesional del inmueble realizada por un perito calificado. Determina el monto máximo financiable.</t>
        </is>
      </c>
      <c r="C10" s="24" t="inlineStr">
        <is>
          <t>Base del crédito</t>
        </is>
      </c>
    </row>
    <row r="11">
      <c r="A11" s="49" t="inlineStr">
        <is>
          <t>Garantía Hipotecaria</t>
        </is>
      </c>
      <c r="B11" s="23" t="inlineStr">
        <is>
          <t>El inmueble queda en garantía del préstamo. En caso de impago, el banco puede ejecutar la hipoteca.</t>
        </is>
      </c>
      <c r="C11" s="23" t="inlineStr">
        <is>
          <t>Respaldo del banco</t>
        </is>
      </c>
    </row>
    <row r="12">
      <c r="A12" s="48" t="inlineStr">
        <is>
          <t>Seguro de Desgravamen</t>
        </is>
      </c>
      <c r="B12" s="24" t="inlineStr">
        <is>
          <t>Seguro obligatorio que cubre el saldo del crédito en caso de fallecimiento del deudor.</t>
        </is>
      </c>
      <c r="C12" s="24" t="inlineStr">
        <is>
          <t>Protección familiar</t>
        </is>
      </c>
    </row>
    <row r="13">
      <c r="A13" s="49" t="inlineStr">
        <is>
          <t>IESS</t>
        </is>
      </c>
      <c r="B13" s="23" t="inlineStr">
        <is>
          <t>Instituto Ecuatoriano de Seguridad Social. La afiliación es requisito para créditos BIESS.</t>
        </is>
      </c>
      <c r="C13" s="23" t="inlineStr">
        <is>
          <t>Créditos públicos</t>
        </is>
      </c>
    </row>
    <row r="14">
      <c r="A14" s="48" t="inlineStr">
        <is>
          <t>SBU</t>
        </is>
      </c>
      <c r="B14" s="24" t="inlineStr">
        <is>
          <t>Superintendencia de Bancos y Seguros. Regula el sistema financiero ecuatoriano.</t>
        </is>
      </c>
      <c r="C14" s="24" t="inlineStr">
        <is>
          <t>Regulador</t>
        </is>
      </c>
    </row>
    <row r="15">
      <c r="A15" s="49" t="inlineStr">
        <is>
          <t>Periodo de Gracia</t>
        </is>
      </c>
      <c r="B15" s="23" t="inlineStr">
        <is>
          <t>Tiempo inicial del crédito donde solo se pagan intereses sin amortizar capital. Común en créditos de construcción.</t>
        </is>
      </c>
      <c r="C15" s="23" t="inlineStr">
        <is>
          <t>Flujo de caja inicial</t>
        </is>
      </c>
    </row>
    <row r="16">
      <c r="A16" s="48" t="inlineStr">
        <is>
          <t>Tasa Nominal vs Efectiva</t>
        </is>
      </c>
      <c r="B16" s="24" t="inlineStr">
        <is>
          <t>La tasa nominal no incluye capitalización; la efectiva sí. En Ecuador se publica la tasa efectiva.</t>
        </is>
      </c>
      <c r="C16" s="24" t="inlineStr">
        <is>
          <t>Costo real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2026-06-02T00:34:35Z</dcterms:created>
  <dcterms:modified xmlns:dcterms="http://purl.org/dc/terms/" xmlns:xsi="http://www.w3.org/2001/XMLSchema-instance" xsi:type="dcterms:W3CDTF">2026-06-02T00:34:35Z</dcterms:modified>
</cp:coreProperties>
</file>